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57" documentId="8_{84B4DD95-5A62-40DE-8846-0505642E1E10}" xr6:coauthVersionLast="46" xr6:coauthVersionMax="46" xr10:uidLastSave="{95CA957D-1271-4F20-985A-D5BC817198CF}"/>
  <bookViews>
    <workbookView xWindow="5115" yWindow="3045" windowWidth="15375" windowHeight="7875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3" i="1" l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G42" i="3" l="1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<sst xmlns="http://schemas.openxmlformats.org/spreadsheetml/2006/main" count="364" uniqueCount="244">
  <si>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</si>
  <si>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</si>
  <si>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</si>
  <si>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</si>
  <si>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</si>
  <si>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</si>
  <si>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</si>
  <si>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</si>
  <si>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</si>
  <si>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</si>
  <si>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</si>
  <si>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</si>
  <si>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</si>
  <si>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</si>
  <si>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</si>
  <si>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</si>
  <si>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</si>
  <si>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</si>
  <si>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</si>
  <si>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</si>
  <si>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</si>
  <si>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</si>
  <si>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</si>
  <si>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</si>
  <si>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</si>
  <si>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</si>
  <si>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</si>
  <si>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</si>
  <si>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</si>
  <si>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</si>
  <si>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</si>
  <si>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</si>
  <si>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</si>
  <si>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</si>
  <si>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</si>
  <si>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</si>
  <si>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</si>
  <si>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</si>
  <si>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</si>
  <si>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</si>
  <si>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</si>
  <si>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</si>
  <si>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</si>
  <si>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</si>
  <si>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</si>
  <si>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</si>
  <si>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</si>
  <si>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</si>
  <si>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</si>
  <si>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</si>
  <si>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</si>
  <si>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</si>
  <si>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</si>
  <si>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</si>
  <si>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</si>
  <si>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</si>
  <si>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</si>
  <si>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</si>
  <si>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</si>
  <si>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</si>
  <si>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</si>
  <si>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</si>
  <si>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</si>
  <si>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</si>
  <si>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</si>
  <si>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</si>
  <si>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</si>
  <si>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</si>
  <si>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</si>
  <si>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</si>
  <si>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</si>
  <si>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</si>
  <si>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</si>
  <si>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</si>
  <si>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</si>
  <si>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</si>
  <si>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</si>
  <si>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</si>
  <si>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</si>
  <si>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</si>
  <si>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</si>
  <si>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</si>
  <si>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</si>
  <si>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</si>
  <si>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</si>
  <si>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</si>
  <si>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</si>
  <si>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</si>
  <si>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</si>
  <si>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</si>
  <si>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</si>
  <si>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</si>
  <si>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</si>
  <si>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</si>
  <si>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</si>
  <si>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</si>
  <si>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</si>
  <si>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</si>
  <si>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</si>
  <si>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</si>
  <si>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</si>
  <si>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</si>
  <si>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</si>
  <si>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</si>
  <si>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</si>
  <si>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</si>
  <si>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</si>
  <si>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</si>
  <si>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</si>
  <si>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</si>
  <si>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</si>
  <si>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</si>
  <si>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</si>
  <si>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</si>
  <si>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</si>
  <si>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</si>
  <si>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</si>
  <si>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</si>
  <si>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</si>
  <si>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</si>
  <si>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</si>
  <si>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</si>
  <si>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</si>
  <si>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</si>
  <si>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</si>
  <si>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</si>
  <si>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</si>
  <si>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</si>
  <si>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</si>
  <si>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</si>
  <si>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</si>
  <si>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</si>
  <si>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</si>
  <si>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</si>
  <si>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</si>
  <si>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</si>
  <si>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</si>
  <si>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</si>
  <si>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</si>
  <si>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</si>
  <si>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</si>
  <si>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</si>
  <si>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</si>
  <si>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</si>
  <si>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</si>
  <si>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</si>
  <si>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</si>
  <si>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</si>
  <si>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</si>
  <si>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</si>
  <si>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</si>
  <si>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</si>
  <si>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</si>
  <si>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</si>
  <si>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</si>
  <si>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</si>
  <si>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</si>
  <si>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</si>
  <si>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</si>
  <si>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</si>
  <si>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</si>
  <si>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</si>
  <si>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</si>
  <si>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</si>
  <si>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</si>
  <si>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</si>
  <si>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</si>
  <si>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</si>
  <si>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</si>
  <si>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</si>
  <si>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</si>
  <si>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</si>
  <si>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</si>
  <si>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</si>
  <si>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</si>
  <si>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</si>
  <si>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</si>
  <si>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</si>
  <si>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</si>
  <si>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</si>
  <si>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</si>
  <si>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</si>
  <si>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</si>
  <si>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</si>
  <si>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</si>
  <si>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</si>
  <si>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</si>
  <si>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</si>
  <si>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</si>
  <si>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</si>
  <si>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</si>
  <si>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</si>
  <si>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</si>
  <si>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</si>
  <si>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</si>
  <si>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</si>
  <si>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</si>
  <si>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</si>
  <si>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</si>
  <si>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</si>
  <si>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</si>
  <si>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</si>
  <si>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</si>
  <si>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</si>
  <si>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</si>
  <si>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</si>
  <si>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</si>
  <si>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</si>
  <si>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Puggins-Muskeg Lake</t>
  </si>
  <si>
    <t>17PM20</t>
  </si>
  <si>
    <t>Ct</t>
  </si>
  <si>
    <t>Cottonwood</t>
  </si>
  <si>
    <t>Feller Heights/Sukunka 1.8km</t>
  </si>
  <si>
    <t>S(Ct); S; S(AtCtPl)</t>
  </si>
  <si>
    <t>10-45</t>
  </si>
  <si>
    <t>Gentle to moderate slopes</t>
  </si>
  <si>
    <t>2 S6</t>
  </si>
  <si>
    <t>North</t>
  </si>
  <si>
    <t>Unknown</t>
  </si>
  <si>
    <t>Ungulates, cat</t>
  </si>
  <si>
    <t>960-1040</t>
  </si>
  <si>
    <t>4WD</t>
  </si>
  <si>
    <t>2WD</t>
  </si>
  <si>
    <t>Likely old roads to the West and establish new roads.</t>
  </si>
  <si>
    <t>Existing</t>
  </si>
  <si>
    <t xml:space="preserve">Yes </t>
  </si>
  <si>
    <t>Moderate-High</t>
  </si>
  <si>
    <t>Spring 2021 and</t>
  </si>
  <si>
    <t xml:space="preserve">Spring 2022 </t>
  </si>
  <si>
    <t>Conventional Trap Trees</t>
  </si>
  <si>
    <t>Harvest Winter 2021</t>
  </si>
  <si>
    <t xml:space="preserve">Conventional Trap trees Spring 2021 and </t>
  </si>
  <si>
    <t>Spring 2021,and 2022, Harvest Fall/Winter</t>
  </si>
  <si>
    <t>This polygon contains a significant current Spruce beetle infestation scattered through the majority of the survey area.  The</t>
  </si>
  <si>
    <t xml:space="preserve">population has been here for several years though significant mature susceptible Spruce remains.  The population is likely </t>
  </si>
  <si>
    <t>in significant flights in both 2021 and 2022.    The best solution for this area is to determine harvest options in conjunction</t>
  </si>
  <si>
    <t>with conventional trap trees.   The construction of new road and trails would be great opportunities to establish trap trees</t>
  </si>
  <si>
    <t>though may be too little time for planning for this spring.    If harvest options are likely, conventional trap trees could still be</t>
  </si>
  <si>
    <t>increasing given the current attack observed on and off line.   There are both 4th instar larva and callow adults which will result</t>
  </si>
  <si>
    <t xml:space="preserve">established prior to the flight in April of this year if harvesting could be completed prior to the flight in 2022.   Given the amount </t>
  </si>
  <si>
    <t>amount of beetle activity in the surrounding area this polygon and future development should be done in conjunction with the</t>
  </si>
  <si>
    <t>surrounding geographic as much as possible.  There is likely more Spruce beetle pressure beyond the boundary of the area</t>
  </si>
  <si>
    <t xml:space="preserve">surveyed.   </t>
  </si>
  <si>
    <t>10U 0635844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</si>
</sst>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topLeftCell="D13" workbookViewId="0">
      <selection activeCell="L16" sqref="L16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210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210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210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210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208</v>
      </c>
      <c r="C3" s="181" t="s">
        <v>209</v>
      </c>
      <c r="D3" s="181">
        <v>46.8</v>
      </c>
      <c r="E3" s="181">
        <v>4900</v>
      </c>
      <c r="F3" s="182">
        <v>44209</v>
      </c>
      <c r="G3" s="181" t="s">
        <v>243</v>
      </c>
      <c r="H3" s="181">
        <v>6134638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1</v>
      </c>
      <c r="Q3" s="184">
        <v>1900</v>
      </c>
      <c r="R3" s="184">
        <v>2000</v>
      </c>
      <c r="S3" s="187">
        <v>7</v>
      </c>
      <c r="T3" s="186"/>
      <c r="U3" s="186"/>
      <c r="V3" s="186"/>
      <c r="W3" s="186"/>
      <c r="X3" s="186"/>
      <c r="Y3" s="186"/>
      <c r="Z3" s="186">
        <v>4</v>
      </c>
      <c r="AA3" s="186"/>
      <c r="AB3" s="186"/>
      <c r="AC3" s="189">
        <v>7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1</v>
      </c>
      <c r="AN3" s="186"/>
      <c r="AO3" s="186"/>
      <c r="AP3" s="186"/>
      <c r="AQ3" s="186"/>
      <c r="AR3" s="186"/>
      <c r="AS3" s="186"/>
      <c r="AT3" s="186">
        <v>4</v>
      </c>
      <c r="AU3" s="186"/>
      <c r="AV3" s="186"/>
      <c r="AW3" s="189">
        <v>2</v>
      </c>
      <c r="AX3" s="186"/>
      <c r="AY3" s="186"/>
      <c r="AZ3" s="186"/>
      <c r="BA3" s="186"/>
      <c r="BB3" s="186"/>
      <c r="BC3" s="186"/>
      <c r="BD3" s="186">
        <v>2</v>
      </c>
      <c r="BE3" s="186"/>
      <c r="BF3" s="186"/>
      <c r="BG3" s="189">
        <v>2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2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4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>
        <v>2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9">
        <v>2</v>
      </c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29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10</v>
      </c>
      <c r="DZ3" s="6">
        <f t="shared" si="0"/>
        <v>0</v>
      </c>
      <c r="EA3" s="6">
        <f t="shared" si="0"/>
        <v>0</v>
      </c>
      <c r="EB3" s="6">
        <f>DR3+DS3+DT3+DU3+DV3+DW3+DX3</f>
        <v>29</v>
      </c>
      <c r="EC3" s="6">
        <f>DY3+DZ3+EA3+EB3</f>
        <v>39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390</v>
      </c>
      <c r="D8" s="6">
        <f>A8*D3</f>
        <v>18252</v>
      </c>
      <c r="I8" s="96" t="s">
        <v>54</v>
      </c>
      <c r="J8" s="6">
        <f>TOTALS!D20*D3</f>
        <v>13572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74.358974358974365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7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4</v>
      </c>
      <c r="AA203" s="29">
        <f t="shared" si="100"/>
        <v>0</v>
      </c>
      <c r="AB203" s="29">
        <f t="shared" si="100"/>
        <v>0</v>
      </c>
      <c r="AC203" s="44">
        <f t="shared" si="100"/>
        <v>7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4</v>
      </c>
      <c r="AU203" s="29">
        <f t="shared" si="101"/>
        <v>0</v>
      </c>
      <c r="AV203" s="29">
        <f t="shared" si="101"/>
        <v>0</v>
      </c>
      <c r="AW203" s="44">
        <f t="shared" si="101"/>
        <v>2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2</v>
      </c>
      <c r="BE203" s="29">
        <f t="shared" si="102"/>
        <v>0</v>
      </c>
      <c r="BF203" s="29">
        <f t="shared" si="102"/>
        <v>0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2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4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2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2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29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10</v>
      </c>
      <c r="DZ203" s="29">
        <f t="shared" si="106"/>
        <v>0</v>
      </c>
      <c r="EA203" s="29">
        <f t="shared" si="106"/>
        <v>0</v>
      </c>
      <c r="EB203" s="29">
        <f t="shared" si="106"/>
        <v>29</v>
      </c>
      <c r="EC203" s="29">
        <f t="shared" si="106"/>
        <v>39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50" workbookViewId="0">
      <selection activeCell="L2" sqref="L2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2.28515625" customWidth="1"/>
    <col min="7" max="7" width="8.140625" customWidth="1"/>
    <col min="8" max="8" width="7.42578125" customWidth="1"/>
    <col min="9" max="9" width="7.28515625" customWidth="1"/>
    <col min="10" max="10" width="11.710937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Puggins-Muskeg Lake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17PM20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44209</v>
      </c>
      <c r="F10" s="45"/>
      <c r="H10" s="46" t="s">
        <v>83</v>
      </c>
      <c r="I10" s="46" t="s">
        <v>84</v>
      </c>
      <c r="J10" s="136" t="str">
        <f>ENTRY!G3</f>
        <v>10U 0635844</v>
      </c>
      <c r="K10" s="46" t="s">
        <v>85</v>
      </c>
      <c r="L10" s="136">
        <f>ENTRY!H3</f>
        <v>6134638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46.8</v>
      </c>
      <c r="F11" s="45"/>
      <c r="H11" s="46" t="s">
        <v>87</v>
      </c>
      <c r="I11" s="45"/>
      <c r="J11" s="45"/>
      <c r="K11" s="136">
        <f>ENTRY!E3</f>
        <v>4900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29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290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74.358974358974365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211</v>
      </c>
      <c r="G31" s="82">
        <f>ENTRY!DY203</f>
        <v>10</v>
      </c>
      <c r="H31" s="83"/>
      <c r="I31" s="102">
        <f>ENTRY!DY203/ENTRY!DQ203*10</f>
        <v>100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10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29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74.358974358974365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7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4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7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4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2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2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2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4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2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2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29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10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27" sqref="H27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44" workbookViewId="0">
      <selection activeCell="K53" sqref="K53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1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Puggins-Muskeg Lake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17PM20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46.8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>
        <f>ENTRY!F3</f>
        <v>44209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0635844</v>
      </c>
      <c r="F11" s="133" t="s">
        <v>85</v>
      </c>
      <c r="G11" s="136">
        <f>ENTRY!H3</f>
        <v>6134638</v>
      </c>
      <c r="H11" s="50"/>
      <c r="I11" s="129" t="s">
        <v>87</v>
      </c>
      <c r="J11" s="127"/>
      <c r="K11" s="127"/>
      <c r="L11" s="134">
        <f>ENTRY!E3</f>
        <v>4900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212</v>
      </c>
      <c r="F16" s="138"/>
      <c r="G16" s="138"/>
      <c r="H16" s="52" t="s">
        <v>175</v>
      </c>
      <c r="I16" s="50"/>
      <c r="J16" s="98" t="s">
        <v>213</v>
      </c>
      <c r="K16" s="50"/>
      <c r="L16" s="52" t="s">
        <v>176</v>
      </c>
      <c r="M16" s="138" t="s">
        <v>214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215</v>
      </c>
      <c r="F18" s="138"/>
      <c r="G18" s="138"/>
      <c r="H18" s="52" t="s">
        <v>178</v>
      </c>
      <c r="I18" s="50"/>
      <c r="J18" s="98" t="s">
        <v>216</v>
      </c>
      <c r="K18" s="138"/>
      <c r="L18" s="52" t="s">
        <v>179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218</v>
      </c>
      <c r="H20" s="52" t="s">
        <v>181</v>
      </c>
      <c r="I20" s="50"/>
      <c r="J20" s="98" t="s">
        <v>219</v>
      </c>
      <c r="K20" s="50"/>
      <c r="L20" s="52" t="s">
        <v>182</v>
      </c>
      <c r="M20" s="50"/>
      <c r="N20" s="138" t="s">
        <v>220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221</v>
      </c>
      <c r="F24" s="50"/>
      <c r="G24" s="50"/>
      <c r="H24" s="52" t="s">
        <v>185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224</v>
      </c>
      <c r="G30" s="50"/>
      <c r="H30" s="50"/>
      <c r="I30" s="52" t="s">
        <v>189</v>
      </c>
      <c r="J30" s="50"/>
      <c r="K30" s="50"/>
      <c r="L30" s="139" t="s">
        <v>225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141</v>
      </c>
      <c r="F32" s="50"/>
      <c r="G32" s="50"/>
      <c r="H32" s="50"/>
      <c r="I32" s="52" t="s">
        <v>191</v>
      </c>
      <c r="J32" s="50"/>
      <c r="K32" s="50"/>
      <c r="L32" s="98" t="s">
        <v>226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226</v>
      </c>
      <c r="F34" s="138"/>
      <c r="G34" s="50"/>
      <c r="H34" s="50"/>
      <c r="I34" s="52" t="s">
        <v>193</v>
      </c>
      <c r="J34" s="50"/>
      <c r="K34" s="50"/>
      <c r="L34" s="98" t="s">
        <v>227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98" t="s">
        <v>228</v>
      </c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231</v>
      </c>
      <c r="F38" s="178"/>
      <c r="G38" s="131"/>
      <c r="H38" s="50"/>
      <c r="I38" s="156" t="s">
        <v>196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230</v>
      </c>
      <c r="F39" s="50"/>
      <c r="G39" s="50"/>
      <c r="H39" s="50"/>
      <c r="I39" s="50"/>
      <c r="J39" s="138" t="s">
        <v>232</v>
      </c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138">
        <v>2022</v>
      </c>
      <c r="K40" s="50"/>
      <c r="L40" s="50"/>
      <c r="M40" s="50"/>
      <c r="N40" s="50"/>
      <c r="O40" s="15"/>
    </row>
    <row r="41" spans="1:15" x14ac:dyDescent="0.2">
      <c r="A41" s="76"/>
      <c r="B41" s="98" t="s">
        <v>233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234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238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235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236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237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 t="s">
        <v>239</v>
      </c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 t="s">
        <v>240</v>
      </c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 t="s">
        <v>241</v>
      </c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 t="s">
        <v>242</v>
      </c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2021-02-01T20:04:03Z</dcterms:modified>
</cp:coreProperties>
</file>